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504 - Buy-backs W18\"/>
    </mc:Choice>
  </mc:AlternateContent>
  <xr:revisionPtr revIDLastSave="0" documentId="13_ncr:1_{5C3A12F9-E6FD-4028-8F35-DFC57A03F892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1" i="1" l="1"/>
  <c r="G111" i="1"/>
  <c r="F110" i="1"/>
  <c r="G110" i="1"/>
  <c r="F109" i="1"/>
  <c r="G109" i="1"/>
  <c r="F107" i="1"/>
  <c r="G107" i="1"/>
  <c r="F108" i="1"/>
  <c r="G108" i="1"/>
  <c r="F106" i="1"/>
  <c r="G106" i="1"/>
  <c r="F105" i="1"/>
  <c r="G105" i="1"/>
  <c r="F104" i="1"/>
  <c r="G104" i="1"/>
  <c r="C129" i="1" a="1"/>
  <c r="C129" i="1" s="1"/>
  <c r="C130" i="1" a="1"/>
  <c r="C130" i="1" s="1"/>
  <c r="C131" i="1"/>
  <c r="C3" i="1"/>
  <c r="C132" i="1" s="1"/>
  <c r="F103" i="1"/>
  <c r="G103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F102" i="1"/>
  <c r="G102" i="1"/>
  <c r="F101" i="1"/>
  <c r="G101" i="1"/>
  <c r="F100" i="1"/>
  <c r="G100" i="1"/>
  <c r="F99" i="1"/>
  <c r="G99" i="1"/>
  <c r="F97" i="1"/>
  <c r="G97" i="1"/>
  <c r="F98" i="1"/>
  <c r="G98" i="1"/>
  <c r="F96" i="1"/>
  <c r="G96" i="1"/>
  <c r="F95" i="1"/>
  <c r="G95" i="1"/>
  <c r="F94" i="1"/>
  <c r="G94" i="1"/>
  <c r="F93" i="1"/>
  <c r="G93" i="1"/>
  <c r="G92" i="1"/>
  <c r="F92" i="1"/>
  <c r="F91" i="1"/>
  <c r="G91" i="1"/>
  <c r="F90" i="1"/>
  <c r="G90" i="1"/>
  <c r="F89" i="1"/>
  <c r="G89" i="1"/>
  <c r="F88" i="1"/>
  <c r="G88" i="1"/>
  <c r="F87" i="1"/>
  <c r="G87" i="1"/>
  <c r="F86" i="1"/>
  <c r="G86" i="1"/>
  <c r="F85" i="1"/>
  <c r="G85" i="1"/>
  <c r="F84" i="1"/>
  <c r="G84" i="1"/>
  <c r="F83" i="1"/>
  <c r="G83" i="1"/>
  <c r="F82" i="1"/>
  <c r="G82" i="1"/>
  <c r="F81" i="1"/>
  <c r="G81" i="1"/>
  <c r="F80" i="1"/>
  <c r="G80" i="1"/>
  <c r="F79" i="1"/>
  <c r="G79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F78" i="1"/>
  <c r="G78" i="1"/>
  <c r="F77" i="1"/>
  <c r="G77" i="1"/>
  <c r="F76" i="1"/>
  <c r="G76" i="1"/>
  <c r="F75" i="1"/>
  <c r="G75" i="1"/>
  <c r="F74" i="1"/>
  <c r="G74" i="1"/>
  <c r="F73" i="1"/>
  <c r="G73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K122" i="1" s="1"/>
  <c r="E9" i="1" l="1"/>
  <c r="H8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E25" i="1" l="1"/>
  <c r="H24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H65" i="1" l="1"/>
  <c r="E66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E76" i="1" l="1"/>
  <c r="H75" i="1"/>
  <c r="E77" i="1" l="1"/>
  <c r="H76" i="1"/>
  <c r="H77" i="1" l="1"/>
  <c r="E78" i="1"/>
  <c r="H78" i="1" l="1"/>
  <c r="E79" i="1"/>
  <c r="E80" i="1" l="1"/>
  <c r="H79" i="1"/>
  <c r="E81" i="1" l="1"/>
  <c r="H80" i="1"/>
  <c r="E82" i="1" l="1"/>
  <c r="H81" i="1"/>
  <c r="E83" i="1" l="1"/>
  <c r="H82" i="1"/>
  <c r="E84" i="1" l="1"/>
  <c r="H83" i="1"/>
  <c r="E85" i="1" l="1"/>
  <c r="H84" i="1"/>
  <c r="E86" i="1" l="1"/>
  <c r="H85" i="1"/>
  <c r="E87" i="1" l="1"/>
  <c r="H86" i="1"/>
  <c r="E88" i="1" l="1"/>
  <c r="H87" i="1"/>
  <c r="E89" i="1" l="1"/>
  <c r="H88" i="1"/>
  <c r="E90" i="1" l="1"/>
  <c r="H89" i="1"/>
  <c r="E91" i="1" l="1"/>
  <c r="H90" i="1"/>
  <c r="E92" i="1" l="1"/>
  <c r="H91" i="1"/>
  <c r="E93" i="1" l="1"/>
  <c r="H92" i="1"/>
  <c r="E94" i="1" l="1"/>
  <c r="H93" i="1"/>
  <c r="H94" i="1" l="1"/>
  <c r="E95" i="1"/>
  <c r="E96" i="1" l="1"/>
  <c r="H95" i="1"/>
  <c r="E97" i="1" l="1"/>
  <c r="H96" i="1"/>
  <c r="E98" i="1" l="1"/>
  <c r="H97" i="1"/>
  <c r="H98" i="1" l="1"/>
  <c r="E99" i="1"/>
  <c r="E100" i="1" l="1"/>
  <c r="H99" i="1"/>
  <c r="E101" i="1" l="1"/>
  <c r="H100" i="1"/>
  <c r="E102" i="1" l="1"/>
  <c r="H101" i="1"/>
  <c r="H102" i="1" l="1"/>
  <c r="E103" i="1"/>
  <c r="E104" i="1" l="1"/>
  <c r="H103" i="1"/>
  <c r="E105" i="1" l="1"/>
  <c r="H104" i="1"/>
  <c r="H105" i="1" l="1"/>
  <c r="E106" i="1"/>
  <c r="H106" i="1" l="1"/>
  <c r="E107" i="1"/>
  <c r="E108" i="1" l="1"/>
  <c r="H107" i="1"/>
  <c r="E109" i="1" l="1"/>
  <c r="H108" i="1"/>
  <c r="H109" i="1" l="1"/>
  <c r="E110" i="1"/>
  <c r="E111" i="1" l="1"/>
  <c r="H111" i="1" s="1"/>
  <c r="C133" i="1" s="1" a="1"/>
  <c r="C133" i="1" s="1"/>
  <c r="H1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<sst xmlns="http://schemas.openxmlformats.org/spreadsheetml/2006/main" count="28" uniqueCount="23">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</sst>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Fon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zoomScaleNormal="100" workbookViewId="0">
      <pane ySplit="5" topLeftCell="A7" activePane="bottomLeft" state="frozen"/>
      <selection pane="bottomLeft" activeCell="L1" sqref="L1:L1048576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SUM(C7:C121)+F6</f>
        <v>10544168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107" si="2">225902</f>
        <v>225902</v>
      </c>
      <c r="G7" s="9">
        <f t="shared" ref="G7:G107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110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3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3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3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3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35">
      <c r="B78" s="13">
        <v>46104</v>
      </c>
      <c r="C78" s="25">
        <v>40000</v>
      </c>
      <c r="D78" s="18">
        <v>69.718572499999993</v>
      </c>
      <c r="E78" s="9">
        <f t="shared" ref="E78:E79" si="107">E77+C78</f>
        <v>5068249</v>
      </c>
      <c r="F78" s="9">
        <f t="shared" si="2"/>
        <v>225902</v>
      </c>
      <c r="G78" s="9">
        <f t="shared" si="3"/>
        <v>108102047</v>
      </c>
      <c r="H78" s="9">
        <f t="shared" ref="H78:H79" si="108">G78-E78-F78</f>
        <v>102807896</v>
      </c>
      <c r="K78" s="15">
        <f t="shared" si="68"/>
        <v>2788742.9</v>
      </c>
    </row>
    <row r="79" spans="2:11" x14ac:dyDescent="0.35">
      <c r="B79" s="13">
        <v>46105</v>
      </c>
      <c r="C79" s="25">
        <v>20000</v>
      </c>
      <c r="D79" s="18">
        <v>67.948419999999999</v>
      </c>
      <c r="E79" s="9">
        <f t="shared" si="107"/>
        <v>5088249</v>
      </c>
      <c r="F79" s="9">
        <f t="shared" si="2"/>
        <v>225902</v>
      </c>
      <c r="G79" s="9">
        <f t="shared" si="3"/>
        <v>108102047</v>
      </c>
      <c r="H79" s="9">
        <f t="shared" si="108"/>
        <v>102787896</v>
      </c>
      <c r="K79" s="15">
        <f t="shared" si="68"/>
        <v>1358968.4</v>
      </c>
    </row>
    <row r="80" spans="2:11" x14ac:dyDescent="0.35">
      <c r="B80" s="13">
        <v>46106</v>
      </c>
      <c r="C80" s="25">
        <v>30000</v>
      </c>
      <c r="D80" s="18">
        <v>68.005943000000002</v>
      </c>
      <c r="E80" s="9">
        <f t="shared" ref="E80:E81" si="109">E79+C80</f>
        <v>5118249</v>
      </c>
      <c r="F80" s="9">
        <f t="shared" si="2"/>
        <v>225902</v>
      </c>
      <c r="G80" s="9">
        <f t="shared" si="3"/>
        <v>108102047</v>
      </c>
      <c r="H80" s="9">
        <f t="shared" ref="H80:H81" si="110">G80-E80-F80</f>
        <v>102757896</v>
      </c>
      <c r="K80" s="15">
        <f t="shared" si="68"/>
        <v>2040178.29</v>
      </c>
    </row>
    <row r="81" spans="2:11" x14ac:dyDescent="0.35">
      <c r="B81" s="13">
        <v>46107</v>
      </c>
      <c r="C81" s="25">
        <v>70000</v>
      </c>
      <c r="D81" s="18">
        <v>69.356386999999998</v>
      </c>
      <c r="E81" s="9">
        <f t="shared" si="109"/>
        <v>5188249</v>
      </c>
      <c r="F81" s="9">
        <f t="shared" si="2"/>
        <v>225902</v>
      </c>
      <c r="G81" s="9">
        <f t="shared" si="3"/>
        <v>108102047</v>
      </c>
      <c r="H81" s="9">
        <f t="shared" si="110"/>
        <v>102687896</v>
      </c>
      <c r="K81" s="15">
        <f t="shared" si="68"/>
        <v>4854947.09</v>
      </c>
    </row>
    <row r="82" spans="2:11" x14ac:dyDescent="0.35">
      <c r="B82" s="13">
        <v>46107</v>
      </c>
      <c r="C82" s="25">
        <v>45787</v>
      </c>
      <c r="D82" s="18">
        <v>68.75</v>
      </c>
      <c r="E82" s="9">
        <f t="shared" ref="E82:E83" si="111">E81+C82</f>
        <v>5234036</v>
      </c>
      <c r="F82" s="9">
        <f t="shared" si="2"/>
        <v>225902</v>
      </c>
      <c r="G82" s="9">
        <f t="shared" si="3"/>
        <v>108102047</v>
      </c>
      <c r="H82" s="9">
        <f t="shared" ref="H82:H83" si="112">G82-E82-F82</f>
        <v>102642109</v>
      </c>
      <c r="K82" s="15">
        <f t="shared" si="68"/>
        <v>3147856.25</v>
      </c>
    </row>
    <row r="83" spans="2:11" x14ac:dyDescent="0.35">
      <c r="B83" s="13">
        <v>46107</v>
      </c>
      <c r="C83" s="25">
        <v>44165</v>
      </c>
      <c r="D83" s="18">
        <v>68.900000000000006</v>
      </c>
      <c r="E83" s="9">
        <f t="shared" si="111"/>
        <v>5278201</v>
      </c>
      <c r="F83" s="9">
        <f t="shared" si="2"/>
        <v>225902</v>
      </c>
      <c r="G83" s="9">
        <f t="shared" si="3"/>
        <v>108102047</v>
      </c>
      <c r="H83" s="9">
        <f t="shared" si="112"/>
        <v>102597944</v>
      </c>
      <c r="K83" s="15">
        <f t="shared" si="68"/>
        <v>3042968.5000000005</v>
      </c>
    </row>
    <row r="84" spans="2:11" x14ac:dyDescent="0.35">
      <c r="B84" s="13">
        <v>46108</v>
      </c>
      <c r="C84" s="25">
        <v>70000</v>
      </c>
      <c r="D84" s="18">
        <v>69.2667</v>
      </c>
      <c r="E84" s="9">
        <f t="shared" ref="E84:E85" si="113">E83+C84</f>
        <v>5348201</v>
      </c>
      <c r="F84" s="9">
        <f t="shared" si="2"/>
        <v>225902</v>
      </c>
      <c r="G84" s="9">
        <f t="shared" si="3"/>
        <v>108102047</v>
      </c>
      <c r="H84" s="9">
        <f t="shared" ref="H84:H85" si="114">G84-E84-F84</f>
        <v>102527944</v>
      </c>
      <c r="K84" s="15">
        <f t="shared" si="68"/>
        <v>4848669</v>
      </c>
    </row>
    <row r="85" spans="2:11" x14ac:dyDescent="0.35">
      <c r="B85" s="13">
        <v>46108</v>
      </c>
      <c r="C85" s="25">
        <v>1000000</v>
      </c>
      <c r="D85" s="18">
        <v>68.849999999999994</v>
      </c>
      <c r="E85" s="9">
        <f t="shared" si="113"/>
        <v>6348201</v>
      </c>
      <c r="F85" s="9">
        <f t="shared" si="2"/>
        <v>225902</v>
      </c>
      <c r="G85" s="9">
        <f t="shared" si="3"/>
        <v>108102047</v>
      </c>
      <c r="H85" s="9">
        <f t="shared" si="114"/>
        <v>101527944</v>
      </c>
      <c r="K85" s="15">
        <f t="shared" si="68"/>
        <v>68850000</v>
      </c>
    </row>
    <row r="86" spans="2:11" x14ac:dyDescent="0.35">
      <c r="B86" s="13">
        <v>46108</v>
      </c>
      <c r="C86" s="25">
        <v>1000000</v>
      </c>
      <c r="D86" s="18">
        <v>69.5</v>
      </c>
      <c r="E86" s="9">
        <f t="shared" ref="E86" si="115">E85+C86</f>
        <v>7348201</v>
      </c>
      <c r="F86" s="9">
        <f t="shared" si="2"/>
        <v>225902</v>
      </c>
      <c r="G86" s="9">
        <f t="shared" si="3"/>
        <v>108102047</v>
      </c>
      <c r="H86" s="9">
        <f t="shared" ref="H86" si="116">G86-E86-F86</f>
        <v>100527944</v>
      </c>
      <c r="K86" s="15">
        <f t="shared" si="68"/>
        <v>69500000</v>
      </c>
    </row>
    <row r="87" spans="2:11" x14ac:dyDescent="0.35">
      <c r="B87" s="13">
        <v>46111</v>
      </c>
      <c r="C87" s="25">
        <v>70000</v>
      </c>
      <c r="D87" s="18">
        <v>69.85472</v>
      </c>
      <c r="E87" s="9">
        <f t="shared" ref="E87" si="117">E86+C87</f>
        <v>7418201</v>
      </c>
      <c r="F87" s="9">
        <f t="shared" si="2"/>
        <v>225902</v>
      </c>
      <c r="G87" s="9">
        <f t="shared" si="3"/>
        <v>108102047</v>
      </c>
      <c r="H87" s="9">
        <f t="shared" ref="H87" si="118">G87-E87-F87</f>
        <v>100457944</v>
      </c>
      <c r="K87" s="15">
        <f t="shared" si="68"/>
        <v>4889830.4000000004</v>
      </c>
    </row>
    <row r="88" spans="2:11" x14ac:dyDescent="0.35">
      <c r="B88" s="13">
        <v>46111</v>
      </c>
      <c r="C88" s="25">
        <v>1000000</v>
      </c>
      <c r="D88" s="18">
        <v>69.95</v>
      </c>
      <c r="E88" s="9">
        <f t="shared" ref="E88" si="119">E87+C88</f>
        <v>8418201</v>
      </c>
      <c r="F88" s="9">
        <f t="shared" si="2"/>
        <v>225902</v>
      </c>
      <c r="G88" s="9">
        <f t="shared" si="3"/>
        <v>108102047</v>
      </c>
      <c r="H88" s="9">
        <f t="shared" ref="H88" si="120">G88-E88-F88</f>
        <v>99457944</v>
      </c>
      <c r="K88" s="15">
        <f t="shared" si="68"/>
        <v>69950000</v>
      </c>
    </row>
    <row r="89" spans="2:11" x14ac:dyDescent="0.35">
      <c r="B89" s="13">
        <v>46112</v>
      </c>
      <c r="C89" s="25">
        <v>40000</v>
      </c>
      <c r="D89" s="18">
        <v>71.397592000000003</v>
      </c>
      <c r="E89" s="9">
        <f t="shared" ref="E89" si="121">E88+C89</f>
        <v>8458201</v>
      </c>
      <c r="F89" s="9">
        <f t="shared" si="2"/>
        <v>225902</v>
      </c>
      <c r="G89" s="9">
        <f t="shared" si="3"/>
        <v>108102047</v>
      </c>
      <c r="H89" s="9">
        <f t="shared" ref="H89" si="122">G89-E89-F89</f>
        <v>99417944</v>
      </c>
      <c r="K89" s="15">
        <f t="shared" si="68"/>
        <v>2855903.68</v>
      </c>
    </row>
    <row r="90" spans="2:11" x14ac:dyDescent="0.35">
      <c r="B90" s="13">
        <v>46112</v>
      </c>
      <c r="C90" s="25">
        <v>800000</v>
      </c>
      <c r="D90" s="18">
        <v>71.650000000000006</v>
      </c>
      <c r="E90" s="9">
        <f t="shared" ref="E90:E91" si="123">E89+C90</f>
        <v>9258201</v>
      </c>
      <c r="F90" s="9">
        <f t="shared" si="2"/>
        <v>225902</v>
      </c>
      <c r="G90" s="9">
        <f t="shared" si="3"/>
        <v>108102047</v>
      </c>
      <c r="H90" s="9">
        <f t="shared" ref="H90:H91" si="124">G90-E90-F90</f>
        <v>98617944</v>
      </c>
      <c r="K90" s="15">
        <f t="shared" si="68"/>
        <v>57320000.000000007</v>
      </c>
    </row>
    <row r="91" spans="2:11" x14ac:dyDescent="0.35">
      <c r="B91" s="13">
        <v>46113</v>
      </c>
      <c r="C91" s="25">
        <v>30065</v>
      </c>
      <c r="D91" s="18">
        <v>71.737258999999995</v>
      </c>
      <c r="E91" s="9">
        <f t="shared" si="123"/>
        <v>9288266</v>
      </c>
      <c r="F91" s="9">
        <f t="shared" si="2"/>
        <v>225902</v>
      </c>
      <c r="G91" s="9">
        <f t="shared" si="3"/>
        <v>108102047</v>
      </c>
      <c r="H91" s="9">
        <f t="shared" si="124"/>
        <v>98587879</v>
      </c>
      <c r="K91" s="15">
        <f t="shared" si="68"/>
        <v>2156780.6918349997</v>
      </c>
    </row>
    <row r="92" spans="2:11" x14ac:dyDescent="0.35">
      <c r="B92" s="13">
        <v>46113</v>
      </c>
      <c r="C92" s="25">
        <v>400000</v>
      </c>
      <c r="D92" s="18">
        <v>70.599999999999994</v>
      </c>
      <c r="E92" s="9">
        <f t="shared" ref="E92" si="125">E91+C92</f>
        <v>9688266</v>
      </c>
      <c r="F92" s="9">
        <f t="shared" si="2"/>
        <v>225902</v>
      </c>
      <c r="G92" s="9">
        <f t="shared" si="3"/>
        <v>108102047</v>
      </c>
      <c r="H92" s="9">
        <f t="shared" ref="H92" si="126">G92-E92-F92</f>
        <v>98187879</v>
      </c>
      <c r="K92" s="15">
        <f t="shared" si="68"/>
        <v>28239999.999999996</v>
      </c>
    </row>
    <row r="93" spans="2:11" x14ac:dyDescent="0.35">
      <c r="B93" s="13">
        <v>46114</v>
      </c>
      <c r="C93" s="25">
        <v>20000</v>
      </c>
      <c r="D93" s="18">
        <v>72.446439999999996</v>
      </c>
      <c r="E93" s="9">
        <f t="shared" ref="E93" si="127">E92+C93</f>
        <v>9708266</v>
      </c>
      <c r="F93" s="9">
        <f t="shared" si="2"/>
        <v>225902</v>
      </c>
      <c r="G93" s="9">
        <f t="shared" si="3"/>
        <v>108102047</v>
      </c>
      <c r="H93" s="9">
        <f t="shared" ref="H93" si="128">G93-E93-F93</f>
        <v>98167879</v>
      </c>
      <c r="K93" s="15">
        <f t="shared" si="68"/>
        <v>1448928.7999999998</v>
      </c>
    </row>
    <row r="94" spans="2:11" x14ac:dyDescent="0.35">
      <c r="B94" s="13">
        <v>46119</v>
      </c>
      <c r="C94" s="25">
        <v>30000</v>
      </c>
      <c r="D94" s="18">
        <v>73.671750000000003</v>
      </c>
      <c r="E94" s="9">
        <f t="shared" ref="E94" si="129">E93+C94</f>
        <v>9738266</v>
      </c>
      <c r="F94" s="9">
        <f t="shared" si="2"/>
        <v>225902</v>
      </c>
      <c r="G94" s="9">
        <f t="shared" si="3"/>
        <v>108102047</v>
      </c>
      <c r="H94" s="9">
        <f t="shared" ref="H94" si="130">G94-E94-F94</f>
        <v>98137879</v>
      </c>
      <c r="K94" s="15">
        <f t="shared" si="68"/>
        <v>2210152.5</v>
      </c>
    </row>
    <row r="95" spans="2:11" x14ac:dyDescent="0.35">
      <c r="B95" s="13">
        <v>46120</v>
      </c>
      <c r="C95" s="25">
        <v>25000</v>
      </c>
      <c r="D95" s="18">
        <v>74.911355999999998</v>
      </c>
      <c r="E95" s="9">
        <f t="shared" ref="E95" si="131">E94+C95</f>
        <v>9763266</v>
      </c>
      <c r="F95" s="9">
        <f t="shared" si="2"/>
        <v>225902</v>
      </c>
      <c r="G95" s="9">
        <f t="shared" si="3"/>
        <v>108102047</v>
      </c>
      <c r="H95" s="9">
        <f t="shared" ref="H95" si="132">G95-E95-F95</f>
        <v>98112879</v>
      </c>
      <c r="K95" s="15">
        <f t="shared" si="68"/>
        <v>1872783.9</v>
      </c>
    </row>
    <row r="96" spans="2:11" x14ac:dyDescent="0.35">
      <c r="B96" s="13">
        <v>46121</v>
      </c>
      <c r="C96" s="25">
        <v>25000</v>
      </c>
      <c r="D96" s="18">
        <v>73.061124000000007</v>
      </c>
      <c r="E96" s="9">
        <f t="shared" ref="E96" si="133">E95+C96</f>
        <v>9788266</v>
      </c>
      <c r="F96" s="9">
        <f t="shared" si="2"/>
        <v>225902</v>
      </c>
      <c r="G96" s="9">
        <f t="shared" si="3"/>
        <v>108102047</v>
      </c>
      <c r="H96" s="9">
        <f t="shared" ref="H96" si="134">G96-E96-F96</f>
        <v>98087879</v>
      </c>
      <c r="K96" s="15">
        <f t="shared" si="68"/>
        <v>1826528.1</v>
      </c>
    </row>
    <row r="97" spans="2:11" x14ac:dyDescent="0.35">
      <c r="B97" s="13">
        <v>46122</v>
      </c>
      <c r="C97" s="25">
        <v>40000</v>
      </c>
      <c r="D97" s="18">
        <v>73.043539999999993</v>
      </c>
      <c r="E97" s="9">
        <f t="shared" ref="E97:E98" si="135">E96+C97</f>
        <v>9828266</v>
      </c>
      <c r="F97" s="9">
        <f t="shared" si="2"/>
        <v>225902</v>
      </c>
      <c r="G97" s="9">
        <f t="shared" si="3"/>
        <v>108102047</v>
      </c>
      <c r="H97" s="9">
        <f t="shared" ref="H97:H98" si="136">G97-E97-F97</f>
        <v>98047879</v>
      </c>
      <c r="K97" s="15">
        <f t="shared" si="68"/>
        <v>2921741.5999999996</v>
      </c>
    </row>
    <row r="98" spans="2:11" x14ac:dyDescent="0.35">
      <c r="B98" s="13">
        <v>46125</v>
      </c>
      <c r="C98" s="25">
        <v>50000</v>
      </c>
      <c r="D98" s="18">
        <v>70.605981999999997</v>
      </c>
      <c r="E98" s="9">
        <f t="shared" si="135"/>
        <v>9878266</v>
      </c>
      <c r="F98" s="9">
        <f t="shared" ref="F98:F100" si="137">225902</f>
        <v>225902</v>
      </c>
      <c r="G98" s="9">
        <f t="shared" ref="G98:G100" si="138">108102047</f>
        <v>108102047</v>
      </c>
      <c r="H98" s="9">
        <f t="shared" si="136"/>
        <v>97997879</v>
      </c>
      <c r="K98" s="15">
        <f t="shared" si="68"/>
        <v>3530299.1</v>
      </c>
    </row>
    <row r="99" spans="2:11" x14ac:dyDescent="0.35">
      <c r="B99" s="13">
        <v>46126</v>
      </c>
      <c r="C99" s="25">
        <v>40000</v>
      </c>
      <c r="D99" s="18">
        <v>71.576939999999993</v>
      </c>
      <c r="E99" s="9">
        <f t="shared" ref="E99:E100" si="139">E98+C99</f>
        <v>9918266</v>
      </c>
      <c r="F99" s="9">
        <f t="shared" si="2"/>
        <v>225902</v>
      </c>
      <c r="G99" s="9">
        <f t="shared" si="3"/>
        <v>108102047</v>
      </c>
      <c r="H99" s="9">
        <f t="shared" ref="H99:H100" si="140">G99-E99-F99</f>
        <v>97957879</v>
      </c>
      <c r="K99" s="15">
        <f t="shared" si="68"/>
        <v>2863077.5999999996</v>
      </c>
    </row>
    <row r="100" spans="2:11" x14ac:dyDescent="0.35">
      <c r="B100" s="13">
        <v>46127</v>
      </c>
      <c r="C100" s="25">
        <v>40000</v>
      </c>
      <c r="D100" s="18">
        <v>72.287598000000003</v>
      </c>
      <c r="E100" s="9">
        <f t="shared" si="139"/>
        <v>9958266</v>
      </c>
      <c r="F100" s="9">
        <f t="shared" si="137"/>
        <v>225902</v>
      </c>
      <c r="G100" s="9">
        <f t="shared" si="138"/>
        <v>108102047</v>
      </c>
      <c r="H100" s="9">
        <f t="shared" si="140"/>
        <v>97917879</v>
      </c>
      <c r="K100" s="15">
        <f t="shared" si="68"/>
        <v>2891503.92</v>
      </c>
    </row>
    <row r="101" spans="2:11" x14ac:dyDescent="0.35">
      <c r="B101" s="13">
        <v>46128</v>
      </c>
      <c r="C101" s="25">
        <v>40000</v>
      </c>
      <c r="D101" s="18">
        <v>74.423299999999998</v>
      </c>
      <c r="E101" s="9">
        <f t="shared" ref="E101" si="141">E100+C101</f>
        <v>9998266</v>
      </c>
      <c r="F101" s="9">
        <f t="shared" si="2"/>
        <v>225902</v>
      </c>
      <c r="G101" s="9">
        <f t="shared" si="3"/>
        <v>108102047</v>
      </c>
      <c r="H101" s="9">
        <f t="shared" ref="H101" si="142">G101-E101-F101</f>
        <v>97877879</v>
      </c>
      <c r="K101" s="15">
        <f t="shared" si="68"/>
        <v>2976932</v>
      </c>
    </row>
    <row r="102" spans="2:11" x14ac:dyDescent="0.35">
      <c r="B102" s="13">
        <v>46129</v>
      </c>
      <c r="C102" s="25">
        <v>40000</v>
      </c>
      <c r="D102" s="18">
        <v>77.055205000000001</v>
      </c>
      <c r="E102" s="9">
        <f t="shared" ref="E102:E103" si="143">E101+C102</f>
        <v>10038266</v>
      </c>
      <c r="F102" s="9">
        <f t="shared" si="2"/>
        <v>225902</v>
      </c>
      <c r="G102" s="9">
        <f t="shared" si="3"/>
        <v>108102047</v>
      </c>
      <c r="H102" s="9">
        <f t="shared" ref="H102:H103" si="144">G102-E102-F102</f>
        <v>97837879</v>
      </c>
      <c r="K102" s="15">
        <f t="shared" si="68"/>
        <v>3082208.2</v>
      </c>
    </row>
    <row r="103" spans="2:11" x14ac:dyDescent="0.35">
      <c r="B103" s="13">
        <v>46132</v>
      </c>
      <c r="C103" s="25">
        <v>35000</v>
      </c>
      <c r="D103" s="18">
        <v>75.872208999999998</v>
      </c>
      <c r="E103" s="9">
        <f t="shared" si="143"/>
        <v>10073266</v>
      </c>
      <c r="F103" s="9">
        <f t="shared" si="2"/>
        <v>225902</v>
      </c>
      <c r="G103" s="9">
        <f t="shared" si="3"/>
        <v>108102047</v>
      </c>
      <c r="H103" s="9">
        <f t="shared" si="144"/>
        <v>97802879</v>
      </c>
      <c r="K103" s="15">
        <f t="shared" si="68"/>
        <v>2655527.3149999999</v>
      </c>
    </row>
    <row r="104" spans="2:11" x14ac:dyDescent="0.35">
      <c r="B104" s="13">
        <v>46133</v>
      </c>
      <c r="C104" s="25">
        <v>35000</v>
      </c>
      <c r="D104" s="18">
        <v>75.683834000000004</v>
      </c>
      <c r="E104" s="9">
        <f t="shared" ref="E104" si="145">E103+C104</f>
        <v>10108266</v>
      </c>
      <c r="F104" s="9">
        <f t="shared" si="2"/>
        <v>225902</v>
      </c>
      <c r="G104" s="9">
        <f t="shared" si="3"/>
        <v>108102047</v>
      </c>
      <c r="H104" s="9">
        <f t="shared" ref="H104" si="146">G104-E104-F104</f>
        <v>97767879</v>
      </c>
      <c r="K104" s="15">
        <f t="shared" si="68"/>
        <v>2648934.19</v>
      </c>
    </row>
    <row r="105" spans="2:11" x14ac:dyDescent="0.35">
      <c r="B105" s="13">
        <v>46134</v>
      </c>
      <c r="C105" s="25">
        <v>35000</v>
      </c>
      <c r="D105" s="18">
        <v>75.751714000000007</v>
      </c>
      <c r="E105" s="9">
        <f t="shared" ref="E105:E106" si="147">E104+C105</f>
        <v>10143266</v>
      </c>
      <c r="F105" s="9">
        <f t="shared" si="2"/>
        <v>225902</v>
      </c>
      <c r="G105" s="9">
        <f t="shared" si="3"/>
        <v>108102047</v>
      </c>
      <c r="H105" s="9">
        <f t="shared" ref="H105:H106" si="148">G105-E105-F105</f>
        <v>97732879</v>
      </c>
      <c r="K105" s="15">
        <f t="shared" si="68"/>
        <v>2651309.9900000002</v>
      </c>
    </row>
    <row r="106" spans="2:11" x14ac:dyDescent="0.35">
      <c r="B106" s="13">
        <v>46135</v>
      </c>
      <c r="C106" s="25">
        <v>35000</v>
      </c>
      <c r="D106" s="18">
        <v>74.070493999999997</v>
      </c>
      <c r="E106" s="9">
        <f t="shared" si="147"/>
        <v>10178266</v>
      </c>
      <c r="F106" s="9">
        <f t="shared" si="2"/>
        <v>225902</v>
      </c>
      <c r="G106" s="9">
        <f t="shared" si="3"/>
        <v>108102047</v>
      </c>
      <c r="H106" s="9">
        <f t="shared" si="148"/>
        <v>97697879</v>
      </c>
      <c r="K106" s="15">
        <f t="shared" si="68"/>
        <v>2592467.29</v>
      </c>
    </row>
    <row r="107" spans="2:11" x14ac:dyDescent="0.35">
      <c r="B107" s="13">
        <v>46136</v>
      </c>
      <c r="C107" s="25">
        <v>35000</v>
      </c>
      <c r="D107" s="18">
        <v>71.478806000000006</v>
      </c>
      <c r="E107" s="9">
        <f t="shared" ref="E107:E108" si="149">E106+C107</f>
        <v>10213266</v>
      </c>
      <c r="F107" s="9">
        <f t="shared" si="2"/>
        <v>225902</v>
      </c>
      <c r="G107" s="9">
        <f t="shared" si="3"/>
        <v>108102047</v>
      </c>
      <c r="H107" s="9">
        <f t="shared" ref="H107:H108" si="150">G107-E107-F107</f>
        <v>97662879</v>
      </c>
      <c r="K107" s="15">
        <f t="shared" si="68"/>
        <v>2501758.2100000004</v>
      </c>
    </row>
    <row r="108" spans="2:11" x14ac:dyDescent="0.35">
      <c r="B108" s="13">
        <v>46139</v>
      </c>
      <c r="C108" s="25">
        <v>35000</v>
      </c>
      <c r="D108" s="18">
        <v>70.320777000000007</v>
      </c>
      <c r="E108" s="9">
        <f t="shared" si="149"/>
        <v>10248266</v>
      </c>
      <c r="F108" s="9">
        <f t="shared" ref="F108:F111" si="151">225902</f>
        <v>225902</v>
      </c>
      <c r="G108" s="9">
        <f t="shared" ref="G108:G111" si="152">108102047</f>
        <v>108102047</v>
      </c>
      <c r="H108" s="9">
        <f t="shared" si="150"/>
        <v>97627879</v>
      </c>
      <c r="K108" s="15">
        <f t="shared" si="68"/>
        <v>2461227.1950000003</v>
      </c>
    </row>
    <row r="109" spans="2:11" x14ac:dyDescent="0.35">
      <c r="B109" s="13">
        <v>46140</v>
      </c>
      <c r="C109" s="25">
        <v>30000</v>
      </c>
      <c r="D109" s="18">
        <v>67.992632999999998</v>
      </c>
      <c r="E109" s="9">
        <f t="shared" ref="E109" si="153">E108+C109</f>
        <v>10278266</v>
      </c>
      <c r="F109" s="9">
        <f t="shared" si="151"/>
        <v>225902</v>
      </c>
      <c r="G109" s="9">
        <f t="shared" si="152"/>
        <v>108102047</v>
      </c>
      <c r="H109" s="9">
        <f t="shared" ref="H109" si="154">G109-E109-F109</f>
        <v>97597879</v>
      </c>
      <c r="K109" s="15">
        <f t="shared" si="68"/>
        <v>2039778.99</v>
      </c>
    </row>
    <row r="110" spans="2:11" x14ac:dyDescent="0.35">
      <c r="B110" s="13">
        <v>46141</v>
      </c>
      <c r="C110" s="25">
        <v>25000</v>
      </c>
      <c r="D110" s="18">
        <v>66.406515999999996</v>
      </c>
      <c r="E110" s="9">
        <f t="shared" ref="E110" si="155">E109+C110</f>
        <v>10303266</v>
      </c>
      <c r="F110" s="9">
        <f t="shared" si="151"/>
        <v>225902</v>
      </c>
      <c r="G110" s="9">
        <f t="shared" si="152"/>
        <v>108102047</v>
      </c>
      <c r="H110" s="9">
        <f t="shared" ref="H110" si="156">G110-E110-F110</f>
        <v>97572879</v>
      </c>
      <c r="K110" s="15">
        <f t="shared" si="68"/>
        <v>1660162.9</v>
      </c>
    </row>
    <row r="111" spans="2:11" x14ac:dyDescent="0.35">
      <c r="B111" s="13">
        <v>46142</v>
      </c>
      <c r="C111" s="25">
        <v>15000</v>
      </c>
      <c r="D111" s="18">
        <v>66.885559999999998</v>
      </c>
      <c r="E111" s="9">
        <f t="shared" ref="E111" si="157">E110+C111</f>
        <v>10318266</v>
      </c>
      <c r="F111" s="9">
        <f t="shared" si="151"/>
        <v>225902</v>
      </c>
      <c r="G111" s="9">
        <f t="shared" si="152"/>
        <v>108102047</v>
      </c>
      <c r="H111" s="9">
        <f t="shared" ref="H111" si="158">G111-E111-F111</f>
        <v>97557879</v>
      </c>
      <c r="K111" s="15">
        <f t="shared" ref="K111:K121" si="159">C111*D111</f>
        <v>1003283.4</v>
      </c>
    </row>
    <row r="112" spans="2:11" x14ac:dyDescent="0.35">
      <c r="B112" s="13"/>
      <c r="C112" s="25"/>
      <c r="D112" s="18"/>
      <c r="E112" s="9"/>
      <c r="F112" s="9"/>
      <c r="G112" s="9"/>
      <c r="H112" s="9"/>
      <c r="K112" s="15">
        <f t="shared" si="159"/>
        <v>0</v>
      </c>
    </row>
    <row r="113" spans="2:11" x14ac:dyDescent="0.35">
      <c r="B113" s="13"/>
      <c r="C113" s="25"/>
      <c r="D113" s="18"/>
      <c r="E113" s="9"/>
      <c r="F113" s="9"/>
      <c r="G113" s="9"/>
      <c r="H113" s="9"/>
      <c r="K113" s="15">
        <f t="shared" si="159"/>
        <v>0</v>
      </c>
    </row>
    <row r="114" spans="2:11" x14ac:dyDescent="0.35">
      <c r="B114" s="13"/>
      <c r="C114" s="25"/>
      <c r="D114" s="18"/>
      <c r="E114" s="9"/>
      <c r="F114" s="9"/>
      <c r="G114" s="9"/>
      <c r="H114" s="9"/>
      <c r="K114" s="15">
        <f t="shared" si="159"/>
        <v>0</v>
      </c>
    </row>
    <row r="115" spans="2:11" x14ac:dyDescent="0.35">
      <c r="B115" s="13"/>
      <c r="C115" s="25"/>
      <c r="D115" s="18"/>
      <c r="E115" s="9"/>
      <c r="F115" s="9"/>
      <c r="G115" s="9"/>
      <c r="H115" s="9"/>
      <c r="K115" s="15">
        <f t="shared" si="159"/>
        <v>0</v>
      </c>
    </row>
    <row r="116" spans="2:11" x14ac:dyDescent="0.35">
      <c r="B116" s="13"/>
      <c r="C116" s="25"/>
      <c r="D116" s="18"/>
      <c r="E116" s="9"/>
      <c r="F116" s="9"/>
      <c r="G116" s="9"/>
      <c r="H116" s="9"/>
      <c r="K116" s="15">
        <f t="shared" si="159"/>
        <v>0</v>
      </c>
    </row>
    <row r="117" spans="2:11" x14ac:dyDescent="0.35">
      <c r="B117" s="13"/>
      <c r="C117" s="25"/>
      <c r="D117" s="18"/>
      <c r="E117" s="9"/>
      <c r="F117" s="9"/>
      <c r="G117" s="9"/>
      <c r="H117" s="9"/>
      <c r="K117" s="15">
        <f t="shared" si="159"/>
        <v>0</v>
      </c>
    </row>
    <row r="118" spans="2:11" x14ac:dyDescent="0.35">
      <c r="B118" s="13"/>
      <c r="C118" s="25"/>
      <c r="D118" s="18"/>
      <c r="E118" s="9"/>
      <c r="F118" s="9"/>
      <c r="G118" s="9"/>
      <c r="H118" s="9"/>
      <c r="K118" s="15">
        <f t="shared" si="159"/>
        <v>0</v>
      </c>
    </row>
    <row r="119" spans="2:11" x14ac:dyDescent="0.35">
      <c r="B119" s="13"/>
      <c r="C119" s="25"/>
      <c r="D119" s="18"/>
      <c r="E119" s="9"/>
      <c r="F119" s="9"/>
      <c r="G119" s="9"/>
      <c r="H119" s="9"/>
      <c r="K119" s="15">
        <f t="shared" si="159"/>
        <v>0</v>
      </c>
    </row>
    <row r="120" spans="2:11" x14ac:dyDescent="0.35">
      <c r="B120" s="13"/>
      <c r="C120" s="25"/>
      <c r="D120" s="18"/>
      <c r="E120" s="9"/>
      <c r="F120" s="9"/>
      <c r="G120" s="9"/>
      <c r="H120" s="9"/>
      <c r="K120" s="15">
        <f t="shared" si="159"/>
        <v>0</v>
      </c>
    </row>
    <row r="121" spans="2:11" x14ac:dyDescent="0.35">
      <c r="B121" s="13"/>
      <c r="C121" s="25"/>
      <c r="D121" s="18"/>
      <c r="E121" s="9"/>
      <c r="F121" s="9"/>
      <c r="G121" s="9"/>
      <c r="H121" s="9"/>
      <c r="K121" s="15">
        <f t="shared" si="159"/>
        <v>0</v>
      </c>
    </row>
    <row r="122" spans="2:11" x14ac:dyDescent="0.35">
      <c r="K122" s="17">
        <f>SUM(K$7:K121)</f>
        <v>740415252.89417517</v>
      </c>
    </row>
    <row r="123" spans="2:11" x14ac:dyDescent="0.35">
      <c r="B123" s="23" t="s">
        <v>0</v>
      </c>
      <c r="C123" s="24"/>
    </row>
    <row r="124" spans="2:11" ht="15.5" x14ac:dyDescent="0.35">
      <c r="B124" s="22" t="s">
        <v>7</v>
      </c>
      <c r="C124" s="30" t="s">
        <v>17</v>
      </c>
    </row>
    <row r="125" spans="2:11" x14ac:dyDescent="0.35">
      <c r="B125" s="16" t="s">
        <v>8</v>
      </c>
      <c r="C125" s="31" t="s">
        <v>19</v>
      </c>
    </row>
    <row r="126" spans="2:11" x14ac:dyDescent="0.35">
      <c r="B126" s="16" t="s">
        <v>9</v>
      </c>
      <c r="C126" s="18" t="s">
        <v>0</v>
      </c>
    </row>
    <row r="127" spans="2:11" x14ac:dyDescent="0.35">
      <c r="B127" s="16" t="s">
        <v>10</v>
      </c>
      <c r="C127" s="18" t="s">
        <v>15</v>
      </c>
    </row>
    <row r="128" spans="2:11" x14ac:dyDescent="0.35">
      <c r="B128" s="16" t="s">
        <v>11</v>
      </c>
      <c r="C128" s="18" t="s">
        <v>16</v>
      </c>
    </row>
    <row r="129" spans="2:3" x14ac:dyDescent="0.35">
      <c r="B129" s="16" t="s">
        <v>12</v>
      </c>
      <c r="C129" s="20" cm="1">
        <f t="array" ref="C129">LOOKUP(2,--1/(C7:C121&lt;&gt;""),C7:C121)</f>
        <v>15000</v>
      </c>
    </row>
    <row r="130" spans="2:3" x14ac:dyDescent="0.35">
      <c r="B130" s="16" t="s">
        <v>4</v>
      </c>
      <c r="C130" s="26" cm="1">
        <f t="array" ref="C130">LOOKUP(2,--1/(C7:D121&lt;&gt;""),D7:D121)</f>
        <v>66.885559999999998</v>
      </c>
    </row>
    <row r="131" spans="2:3" x14ac:dyDescent="0.35">
      <c r="B131" s="16" t="s">
        <v>2</v>
      </c>
      <c r="C131" s="19">
        <f ca="1">TODAY()</f>
        <v>46145</v>
      </c>
    </row>
    <row r="132" spans="2:3" x14ac:dyDescent="0.35">
      <c r="B132" s="16" t="s">
        <v>13</v>
      </c>
      <c r="C132" s="20">
        <f>C3</f>
        <v>10544168</v>
      </c>
    </row>
    <row r="133" spans="2:3" x14ac:dyDescent="0.35">
      <c r="B133" s="16" t="s">
        <v>14</v>
      </c>
      <c r="C133" s="20" cm="1">
        <f t="array" ref="C133">LOOKUP(2,--1/(H7:H121&lt;&gt;""),H7:H121)</f>
        <v>97557879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2026-05-03T19:39:26Z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2026-05-03T19:39:26Z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387ae294-28ee-4f00-b60d-f02b3a126e98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