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713 - Buy-backs W28\"/>
    </mc:Choice>
  </mc:AlternateContent>
  <xr:revisionPtr revIDLastSave="0" documentId="13_ncr:1_{AC48F13E-77BB-47F1-B39A-1161D2423A3E}" xr6:coauthVersionLast="47" xr6:coauthVersionMax="47" xr10:uidLastSave="{00000000-0000-0000-0000-000000000000}"/>
  <bookViews>
    <workbookView xWindow="-12420" yWindow="-21697" windowWidth="38595" windowHeight="21075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5" i="1" l="1"/>
  <c r="G155" i="1"/>
  <c r="F154" i="1"/>
  <c r="G154" i="1"/>
  <c r="F153" i="1"/>
  <c r="G153" i="1"/>
  <c r="F152" i="1"/>
  <c r="G152" i="1"/>
  <c r="F151" i="1"/>
  <c r="G151" i="1"/>
  <c r="G150" i="1"/>
  <c r="F150" i="1"/>
  <c r="F149" i="1"/>
  <c r="G149" i="1"/>
  <c r="F148" i="1"/>
  <c r="G148" i="1"/>
  <c r="F147" i="1"/>
  <c r="G147" i="1"/>
  <c r="F146" i="1"/>
  <c r="G146" i="1"/>
  <c r="F145" i="1"/>
  <c r="G145" i="1"/>
  <c r="F144" i="1"/>
  <c r="G144" i="1"/>
  <c r="F143" i="1"/>
  <c r="G143" i="1"/>
  <c r="F142" i="1"/>
  <c r="G142" i="1"/>
  <c r="C175" i="1" a="1"/>
  <c r="C175" i="1" s="1"/>
  <c r="C176" i="1" a="1"/>
  <c r="C176" i="1" s="1"/>
  <c r="C177" i="1"/>
  <c r="F141" i="1"/>
  <c r="G141" i="1"/>
  <c r="F140" i="1"/>
  <c r="G140" i="1"/>
  <c r="F138" i="1"/>
  <c r="G138" i="1"/>
  <c r="F139" i="1"/>
  <c r="G139" i="1"/>
  <c r="F137" i="1"/>
  <c r="G137" i="1"/>
  <c r="F136" i="1"/>
  <c r="G136" i="1"/>
  <c r="G135" i="1"/>
  <c r="F135" i="1"/>
  <c r="F134" i="1"/>
  <c r="G134" i="1"/>
  <c r="F133" i="1"/>
  <c r="G133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F132" i="1"/>
  <c r="G132" i="1"/>
  <c r="F131" i="1"/>
  <c r="G131" i="1"/>
  <c r="F130" i="1"/>
  <c r="G130" i="1"/>
  <c r="F129" i="1"/>
  <c r="G129" i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68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0" i="1"/>
  <c r="E132" i="1" l="1"/>
  <c r="H131" i="1"/>
  <c r="H132" i="1" l="1"/>
  <c r="E133" i="1"/>
  <c r="H133" i="1" l="1"/>
  <c r="E134" i="1"/>
  <c r="E135" i="1" l="1"/>
  <c r="H134" i="1"/>
  <c r="H135" i="1" l="1"/>
  <c r="E136" i="1"/>
  <c r="E137" i="1" l="1"/>
  <c r="H136" i="1"/>
  <c r="H137" i="1" l="1"/>
  <c r="E138" i="1"/>
  <c r="E139" i="1" l="1"/>
  <c r="H138" i="1"/>
  <c r="H139" i="1" l="1"/>
  <c r="E140" i="1"/>
  <c r="E141" i="1" l="1"/>
  <c r="H140" i="1"/>
  <c r="H141" i="1" l="1"/>
  <c r="E142" i="1"/>
  <c r="E143" i="1" l="1"/>
  <c r="H142" i="1"/>
  <c r="H143" i="1" l="1"/>
  <c r="E144" i="1"/>
  <c r="E145" i="1" l="1"/>
  <c r="H144" i="1"/>
  <c r="E146" i="1" l="1"/>
  <c r="H145" i="1"/>
  <c r="E147" i="1" l="1"/>
  <c r="H146" i="1"/>
  <c r="E148" i="1" l="1"/>
  <c r="H147" i="1"/>
  <c r="E149" i="1" l="1"/>
  <c r="H148" i="1"/>
  <c r="C3" i="1" l="1"/>
  <c r="C178" i="1" s="1"/>
  <c r="E150" i="1"/>
  <c r="H149" i="1"/>
  <c r="H150" i="1" l="1"/>
  <c r="E151" i="1"/>
  <c r="H151" i="1" l="1"/>
  <c r="E152" i="1"/>
  <c r="E153" i="1" l="1"/>
  <c r="H152" i="1"/>
  <c r="E154" i="1" l="1"/>
  <c r="H153" i="1"/>
  <c r="E155" i="1" l="1"/>
  <c r="H155" i="1" s="1"/>
  <c r="C179" i="1" s="1" a="1"/>
  <c r="C179" i="1" s="1"/>
  <c r="H1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<sst xmlns="http://schemas.openxmlformats.org/spreadsheetml/2006/main" count="31" uniqueCount="26">
  <si>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</si>
  <si>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</si>
  <si>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</si>
  <si>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</si>
  <si>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</si>
  <si>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</si>
  <si>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</si>
  <si>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</si>
  <si>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</si>
  <si>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</si>
  <si>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</si>
  <si>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</si>
  <si>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</si>
  <si>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</si>
  <si>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</si>
  <si>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</si>
  <si>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</si>
  <si>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</si>
  <si>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</si>
  <si>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</si>
  <si>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</si>
  <si>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</si>
  <si>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</si>
  <si>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Konvertering av aktier</t>
  </si>
  <si>
    <t>Makulering av aktier</t>
  </si>
  <si>
    <t>Uttag värdepapper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</si>
</sst>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  <xf numFmtId="3" fontId="8" fillId="0" borderId="1" xfId="0" applyNumberFormat="1" applyFont="1" applyBorder="1"/>
    <xf numFmtId="166" fontId="4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144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SUM(C149:C167)+F149+E149</f>
        <v>3414703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67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24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3" si="166">225902</f>
        <v>225902</v>
      </c>
      <c r="G116" s="9">
        <f t="shared" ref="G116:G134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>
        <v>46188</v>
      </c>
      <c r="C132" s="25">
        <v>15000</v>
      </c>
      <c r="D132" s="18">
        <v>72.103733000000005</v>
      </c>
      <c r="E132" s="9">
        <f t="shared" ref="E132:E133" si="181">E131+C132</f>
        <v>2430065</v>
      </c>
      <c r="F132" s="9">
        <f t="shared" si="166"/>
        <v>225902</v>
      </c>
      <c r="G132" s="9">
        <f t="shared" si="167"/>
        <v>99683846</v>
      </c>
      <c r="H132" s="9">
        <f t="shared" ref="H132" si="182">G132-E132-F132</f>
        <v>97027879</v>
      </c>
      <c r="K132" s="15">
        <f t="shared" si="159"/>
        <v>1081555.9950000001</v>
      </c>
    </row>
    <row r="133" spans="2:11" x14ac:dyDescent="0.35">
      <c r="B133" s="13">
        <v>46189</v>
      </c>
      <c r="C133" s="25">
        <v>20000</v>
      </c>
      <c r="D133" s="18">
        <v>71.549160000000001</v>
      </c>
      <c r="E133" s="9">
        <f t="shared" si="181"/>
        <v>2450065</v>
      </c>
      <c r="F133" s="9">
        <f t="shared" si="166"/>
        <v>225902</v>
      </c>
      <c r="G133" s="9">
        <f t="shared" si="167"/>
        <v>99683846</v>
      </c>
      <c r="H133" s="9">
        <f>G133-E133-F133</f>
        <v>97007879</v>
      </c>
      <c r="K133" s="15">
        <f t="shared" si="159"/>
        <v>1430983.2</v>
      </c>
    </row>
    <row r="134" spans="2:11" s="37" customFormat="1" x14ac:dyDescent="0.35">
      <c r="B134" s="32" t="s">
        <v>23</v>
      </c>
      <c r="C134" s="39"/>
      <c r="D134" s="35"/>
      <c r="E134" s="36">
        <f>E133+C134+6874</f>
        <v>2456939</v>
      </c>
      <c r="F134" s="36">
        <f>225902-78514</f>
        <v>147388</v>
      </c>
      <c r="G134" s="36">
        <f t="shared" si="167"/>
        <v>99683846</v>
      </c>
      <c r="H134" s="36">
        <f t="shared" ref="H134" si="183">G134-E134-F134</f>
        <v>97079519</v>
      </c>
      <c r="K134" s="38">
        <f t="shared" si="159"/>
        <v>0</v>
      </c>
    </row>
    <row r="135" spans="2:11" x14ac:dyDescent="0.35">
      <c r="B135" s="13">
        <v>46190</v>
      </c>
      <c r="C135" s="25">
        <v>20000</v>
      </c>
      <c r="D135" s="18">
        <v>69.949744999999993</v>
      </c>
      <c r="E135" s="9">
        <f>E134+C135</f>
        <v>2476939</v>
      </c>
      <c r="F135" s="9">
        <f>147388</f>
        <v>147388</v>
      </c>
      <c r="G135" s="9">
        <f>99683846</f>
        <v>99683846</v>
      </c>
      <c r="H135" s="9">
        <f>G135-E135-F135</f>
        <v>97059519</v>
      </c>
      <c r="K135" s="15">
        <f t="shared" si="159"/>
        <v>1398994.9</v>
      </c>
    </row>
    <row r="136" spans="2:11" x14ac:dyDescent="0.35">
      <c r="B136" s="13">
        <v>46191</v>
      </c>
      <c r="C136" s="25">
        <v>40000</v>
      </c>
      <c r="D136" s="18">
        <v>61.034239999999997</v>
      </c>
      <c r="E136" s="9">
        <f>E135+C136</f>
        <v>2516939</v>
      </c>
      <c r="F136" s="9">
        <f>147388</f>
        <v>147388</v>
      </c>
      <c r="G136" s="9">
        <f>99683846</f>
        <v>99683846</v>
      </c>
      <c r="H136" s="9">
        <f>G136-E136-F136</f>
        <v>97019519</v>
      </c>
      <c r="K136" s="15">
        <f t="shared" si="159"/>
        <v>2441369.6000000001</v>
      </c>
    </row>
    <row r="137" spans="2:11" x14ac:dyDescent="0.35">
      <c r="B137" s="13">
        <v>46191</v>
      </c>
      <c r="C137" s="25">
        <v>286669</v>
      </c>
      <c r="D137" s="18">
        <v>60.4</v>
      </c>
      <c r="E137" s="9">
        <f>E136+C137</f>
        <v>2803608</v>
      </c>
      <c r="F137" s="9">
        <f>147388</f>
        <v>147388</v>
      </c>
      <c r="G137" s="9">
        <f>99683846</f>
        <v>99683846</v>
      </c>
      <c r="H137" s="9">
        <f>G137-E137-F137</f>
        <v>96732850</v>
      </c>
      <c r="K137" s="15">
        <f t="shared" si="159"/>
        <v>17314807.599999998</v>
      </c>
    </row>
    <row r="138" spans="2:11" x14ac:dyDescent="0.35">
      <c r="B138" s="13">
        <v>46191</v>
      </c>
      <c r="C138" s="25">
        <v>52697</v>
      </c>
      <c r="D138" s="18">
        <v>60.6</v>
      </c>
      <c r="E138" s="9">
        <f t="shared" ref="E138:E139" si="184">E137+C138</f>
        <v>2856305</v>
      </c>
      <c r="F138" s="9">
        <f t="shared" ref="F138:F149" si="185">147388</f>
        <v>147388</v>
      </c>
      <c r="G138" s="9">
        <f t="shared" ref="G138:G149" si="186">99683846</f>
        <v>99683846</v>
      </c>
      <c r="H138" s="9">
        <f t="shared" ref="H138:H139" si="187">G138-E138-F138</f>
        <v>96680153</v>
      </c>
      <c r="K138" s="15">
        <f t="shared" si="159"/>
        <v>3193438.2</v>
      </c>
    </row>
    <row r="139" spans="2:11" x14ac:dyDescent="0.35">
      <c r="B139" s="13">
        <v>46195</v>
      </c>
      <c r="C139" s="25">
        <v>30000</v>
      </c>
      <c r="D139" s="18">
        <v>63.978107000000001</v>
      </c>
      <c r="E139" s="9">
        <f t="shared" si="184"/>
        <v>2886305</v>
      </c>
      <c r="F139" s="9">
        <f t="shared" si="185"/>
        <v>147388</v>
      </c>
      <c r="G139" s="9">
        <f t="shared" si="186"/>
        <v>99683846</v>
      </c>
      <c r="H139" s="9">
        <f t="shared" si="187"/>
        <v>96650153</v>
      </c>
      <c r="K139" s="15">
        <f t="shared" si="159"/>
        <v>1919343.21</v>
      </c>
    </row>
    <row r="140" spans="2:11" x14ac:dyDescent="0.35">
      <c r="B140" s="13">
        <v>46196</v>
      </c>
      <c r="C140" s="25">
        <v>30000</v>
      </c>
      <c r="D140" s="18">
        <v>64.555023000000006</v>
      </c>
      <c r="E140" s="9">
        <f t="shared" ref="E140" si="188">E139+C140</f>
        <v>2916305</v>
      </c>
      <c r="F140" s="9">
        <f t="shared" si="185"/>
        <v>147388</v>
      </c>
      <c r="G140" s="9">
        <f t="shared" si="186"/>
        <v>99683846</v>
      </c>
      <c r="H140" s="9">
        <f t="shared" ref="H140" si="189">G140-E140-F140</f>
        <v>96620153</v>
      </c>
      <c r="K140" s="15">
        <f t="shared" si="159"/>
        <v>1936650.6900000002</v>
      </c>
    </row>
    <row r="141" spans="2:11" x14ac:dyDescent="0.35">
      <c r="B141" s="13">
        <v>46197</v>
      </c>
      <c r="C141" s="25">
        <v>25000</v>
      </c>
      <c r="D141" s="18">
        <v>64.296471999999994</v>
      </c>
      <c r="E141" s="9">
        <f t="shared" ref="E141" si="190">E140+C141</f>
        <v>2941305</v>
      </c>
      <c r="F141" s="9">
        <f t="shared" si="185"/>
        <v>147388</v>
      </c>
      <c r="G141" s="9">
        <f t="shared" si="186"/>
        <v>99683846</v>
      </c>
      <c r="H141" s="9">
        <f t="shared" ref="H141" si="191">G141-E141-F141</f>
        <v>96595153</v>
      </c>
      <c r="K141" s="15">
        <f t="shared" si="159"/>
        <v>1607411.7999999998</v>
      </c>
    </row>
    <row r="142" spans="2:11" x14ac:dyDescent="0.35">
      <c r="B142" s="13">
        <v>46198</v>
      </c>
      <c r="C142" s="25">
        <v>25000</v>
      </c>
      <c r="D142" s="18">
        <v>65.103731999999994</v>
      </c>
      <c r="E142" s="9">
        <f t="shared" ref="E142:E143" si="192">E141+C142</f>
        <v>2966305</v>
      </c>
      <c r="F142" s="9">
        <f t="shared" si="185"/>
        <v>147388</v>
      </c>
      <c r="G142" s="9">
        <f t="shared" si="186"/>
        <v>99683846</v>
      </c>
      <c r="H142" s="9">
        <f t="shared" ref="H142:H143" si="193">G142-E142-F142</f>
        <v>96570153</v>
      </c>
      <c r="K142" s="15">
        <f t="shared" si="159"/>
        <v>1627593.2999999998</v>
      </c>
    </row>
    <row r="143" spans="2:11" x14ac:dyDescent="0.35">
      <c r="B143" s="13">
        <v>46199</v>
      </c>
      <c r="C143" s="25">
        <v>30000</v>
      </c>
      <c r="D143" s="18">
        <v>65.414209999999997</v>
      </c>
      <c r="E143" s="9">
        <f t="shared" si="192"/>
        <v>2996305</v>
      </c>
      <c r="F143" s="9">
        <f t="shared" si="185"/>
        <v>147388</v>
      </c>
      <c r="G143" s="9">
        <f t="shared" si="186"/>
        <v>99683846</v>
      </c>
      <c r="H143" s="9">
        <f t="shared" si="193"/>
        <v>96540153</v>
      </c>
      <c r="K143" s="15">
        <f t="shared" si="159"/>
        <v>1962426.2999999998</v>
      </c>
    </row>
    <row r="144" spans="2:11" x14ac:dyDescent="0.35">
      <c r="B144" s="13">
        <v>46199</v>
      </c>
      <c r="C144" s="25">
        <v>100000</v>
      </c>
      <c r="D144" s="18">
        <v>64.349999999999994</v>
      </c>
      <c r="E144" s="9">
        <f t="shared" ref="E144" si="194">E143+C144</f>
        <v>3096305</v>
      </c>
      <c r="F144" s="9">
        <f t="shared" si="185"/>
        <v>147388</v>
      </c>
      <c r="G144" s="9">
        <f t="shared" si="186"/>
        <v>99683846</v>
      </c>
      <c r="H144" s="9">
        <f t="shared" ref="H144" si="195">G144-E144-F144</f>
        <v>96440153</v>
      </c>
      <c r="K144" s="15">
        <f t="shared" si="159"/>
        <v>6434999.9999999991</v>
      </c>
    </row>
    <row r="145" spans="2:11" x14ac:dyDescent="0.35">
      <c r="B145" s="13">
        <v>46202</v>
      </c>
      <c r="C145" s="25">
        <v>25000</v>
      </c>
      <c r="D145" s="18">
        <v>65.799384000000003</v>
      </c>
      <c r="E145" s="9">
        <f t="shared" ref="E145" si="196">E144+C145</f>
        <v>3121305</v>
      </c>
      <c r="F145" s="9">
        <f t="shared" si="185"/>
        <v>147388</v>
      </c>
      <c r="G145" s="9">
        <f t="shared" si="186"/>
        <v>99683846</v>
      </c>
      <c r="H145" s="9">
        <f t="shared" ref="H145" si="197">G145-E145-F145</f>
        <v>96415153</v>
      </c>
      <c r="K145" s="15">
        <f t="shared" si="159"/>
        <v>1644984.6</v>
      </c>
    </row>
    <row r="146" spans="2:11" x14ac:dyDescent="0.35">
      <c r="B146" s="13">
        <v>46203</v>
      </c>
      <c r="C146" s="25">
        <v>25000</v>
      </c>
      <c r="D146" s="18">
        <v>67.185019999999994</v>
      </c>
      <c r="E146" s="9">
        <f t="shared" ref="E146" si="198">E145+C146</f>
        <v>3146305</v>
      </c>
      <c r="F146" s="9">
        <f t="shared" si="185"/>
        <v>147388</v>
      </c>
      <c r="G146" s="9">
        <f t="shared" si="186"/>
        <v>99683846</v>
      </c>
      <c r="H146" s="9">
        <f t="shared" ref="H146" si="199">G146-E146-F146</f>
        <v>96390153</v>
      </c>
      <c r="K146" s="15">
        <f t="shared" si="159"/>
        <v>1679625.4999999998</v>
      </c>
    </row>
    <row r="147" spans="2:11" x14ac:dyDescent="0.35">
      <c r="B147" s="13">
        <v>46204</v>
      </c>
      <c r="C147" s="25">
        <v>25000</v>
      </c>
      <c r="D147" s="18">
        <v>68.964551999999998</v>
      </c>
      <c r="E147" s="9">
        <f t="shared" ref="E147" si="200">E146+C147</f>
        <v>3171305</v>
      </c>
      <c r="F147" s="9">
        <f t="shared" si="185"/>
        <v>147388</v>
      </c>
      <c r="G147" s="9">
        <f t="shared" si="186"/>
        <v>99683846</v>
      </c>
      <c r="H147" s="9">
        <f t="shared" ref="H147" si="201">G147-E147-F147</f>
        <v>96365153</v>
      </c>
      <c r="K147" s="15">
        <f t="shared" si="159"/>
        <v>1724113.8</v>
      </c>
    </row>
    <row r="148" spans="2:11" x14ac:dyDescent="0.35">
      <c r="B148" s="13">
        <v>46205</v>
      </c>
      <c r="C148" s="25">
        <v>25000</v>
      </c>
      <c r="D148" s="18">
        <v>70.498835999999997</v>
      </c>
      <c r="E148" s="9">
        <f t="shared" ref="E148" si="202">E147+C148</f>
        <v>3196305</v>
      </c>
      <c r="F148" s="9">
        <f t="shared" si="185"/>
        <v>147388</v>
      </c>
      <c r="G148" s="9">
        <f t="shared" si="186"/>
        <v>99683846</v>
      </c>
      <c r="H148" s="9">
        <f t="shared" ref="H148" si="203">G148-E148-F148</f>
        <v>96340153</v>
      </c>
      <c r="K148" s="15">
        <f t="shared" si="159"/>
        <v>1762470.9</v>
      </c>
    </row>
    <row r="149" spans="2:11" s="37" customFormat="1" x14ac:dyDescent="0.35">
      <c r="B149" s="32" t="s">
        <v>25</v>
      </c>
      <c r="C149" s="39"/>
      <c r="D149" s="35"/>
      <c r="E149" s="36">
        <f>E148+C149-3990</f>
        <v>3192315</v>
      </c>
      <c r="F149" s="36">
        <f t="shared" si="185"/>
        <v>147388</v>
      </c>
      <c r="G149" s="36">
        <f t="shared" si="186"/>
        <v>99683846</v>
      </c>
      <c r="H149" s="36">
        <f t="shared" ref="H149" si="204">G149-E149-F149</f>
        <v>96344143</v>
      </c>
      <c r="K149" s="38">
        <f t="shared" si="159"/>
        <v>0</v>
      </c>
    </row>
    <row r="150" spans="2:11" x14ac:dyDescent="0.35">
      <c r="B150" s="40">
        <v>46206</v>
      </c>
      <c r="C150" s="25">
        <v>25000</v>
      </c>
      <c r="D150" s="18">
        <v>71.221115999999995</v>
      </c>
      <c r="E150" s="9">
        <f t="shared" ref="E150:E155" si="205">E149+C150</f>
        <v>3217315</v>
      </c>
      <c r="F150" s="9">
        <f t="shared" ref="F150:F155" si="206">147388</f>
        <v>147388</v>
      </c>
      <c r="G150" s="9">
        <f t="shared" ref="G150:G155" si="207">99683846</f>
        <v>99683846</v>
      </c>
      <c r="H150" s="9">
        <f t="shared" ref="H150:H155" si="208">G150-E150-F150</f>
        <v>96319143</v>
      </c>
      <c r="K150" s="15">
        <f t="shared" si="159"/>
        <v>1780527.9</v>
      </c>
    </row>
    <row r="151" spans="2:11" x14ac:dyDescent="0.35">
      <c r="B151" s="13">
        <v>46209</v>
      </c>
      <c r="C151" s="25">
        <v>20000</v>
      </c>
      <c r="D151" s="18">
        <v>72.891819999999996</v>
      </c>
      <c r="E151" s="9">
        <f t="shared" si="205"/>
        <v>3237315</v>
      </c>
      <c r="F151" s="9">
        <f t="shared" si="206"/>
        <v>147388</v>
      </c>
      <c r="G151" s="9">
        <f t="shared" si="207"/>
        <v>99683846</v>
      </c>
      <c r="H151" s="9">
        <f t="shared" si="208"/>
        <v>96299143</v>
      </c>
      <c r="K151" s="15">
        <f t="shared" si="159"/>
        <v>1457836.4</v>
      </c>
    </row>
    <row r="152" spans="2:11" x14ac:dyDescent="0.35">
      <c r="B152" s="13">
        <v>46210</v>
      </c>
      <c r="C152" s="25">
        <v>2500</v>
      </c>
      <c r="D152" s="18">
        <v>71.260000000000005</v>
      </c>
      <c r="E152" s="9">
        <f t="shared" si="205"/>
        <v>3239815</v>
      </c>
      <c r="F152" s="9">
        <f t="shared" si="206"/>
        <v>147388</v>
      </c>
      <c r="G152" s="9">
        <f t="shared" si="207"/>
        <v>99683846</v>
      </c>
      <c r="H152" s="9">
        <f t="shared" si="208"/>
        <v>96296643</v>
      </c>
      <c r="K152" s="15">
        <f t="shared" si="159"/>
        <v>178150</v>
      </c>
    </row>
    <row r="153" spans="2:11" x14ac:dyDescent="0.35">
      <c r="B153" s="13">
        <v>46211</v>
      </c>
      <c r="C153" s="25">
        <v>2500</v>
      </c>
      <c r="D153" s="18">
        <v>68.739599999999996</v>
      </c>
      <c r="E153" s="9">
        <f t="shared" si="205"/>
        <v>3242315</v>
      </c>
      <c r="F153" s="9">
        <f t="shared" si="206"/>
        <v>147388</v>
      </c>
      <c r="G153" s="9">
        <f t="shared" si="207"/>
        <v>99683846</v>
      </c>
      <c r="H153" s="9">
        <f t="shared" si="208"/>
        <v>96294143</v>
      </c>
      <c r="K153" s="15">
        <f t="shared" si="159"/>
        <v>171849</v>
      </c>
    </row>
    <row r="154" spans="2:11" x14ac:dyDescent="0.35">
      <c r="B154" s="13">
        <v>46212</v>
      </c>
      <c r="C154" s="25">
        <v>12500</v>
      </c>
      <c r="D154" s="18">
        <v>67.888152000000005</v>
      </c>
      <c r="E154" s="9">
        <f t="shared" si="205"/>
        <v>3254815</v>
      </c>
      <c r="F154" s="9">
        <f t="shared" si="206"/>
        <v>147388</v>
      </c>
      <c r="G154" s="9">
        <f t="shared" si="207"/>
        <v>99683846</v>
      </c>
      <c r="H154" s="9">
        <f t="shared" si="208"/>
        <v>96281643</v>
      </c>
      <c r="K154" s="15">
        <f t="shared" si="159"/>
        <v>848601.9</v>
      </c>
    </row>
    <row r="155" spans="2:11" x14ac:dyDescent="0.35">
      <c r="B155" s="13">
        <v>46213</v>
      </c>
      <c r="C155" s="25">
        <v>12500</v>
      </c>
      <c r="D155" s="18">
        <v>69.223224000000002</v>
      </c>
      <c r="E155" s="9">
        <f t="shared" si="205"/>
        <v>3267315</v>
      </c>
      <c r="F155" s="9">
        <f t="shared" si="206"/>
        <v>147388</v>
      </c>
      <c r="G155" s="9">
        <f t="shared" si="207"/>
        <v>99683846</v>
      </c>
      <c r="H155" s="9">
        <f t="shared" si="208"/>
        <v>96269143</v>
      </c>
      <c r="K155" s="15">
        <f t="shared" si="159"/>
        <v>865290.3</v>
      </c>
    </row>
    <row r="156" spans="2:11" x14ac:dyDescent="0.35">
      <c r="B156" s="13"/>
      <c r="C156" s="25"/>
      <c r="D156" s="18"/>
      <c r="E156" s="9"/>
      <c r="F156" s="9"/>
      <c r="G156" s="9"/>
      <c r="H156" s="9"/>
      <c r="K156" s="15">
        <f t="shared" si="159"/>
        <v>0</v>
      </c>
    </row>
    <row r="157" spans="2:11" x14ac:dyDescent="0.35">
      <c r="B157" s="13"/>
      <c r="C157" s="25"/>
      <c r="D157" s="18"/>
      <c r="E157" s="9"/>
      <c r="F157" s="9"/>
      <c r="G157" s="9"/>
      <c r="H157" s="9"/>
      <c r="K157" s="15">
        <f t="shared" si="159"/>
        <v>0</v>
      </c>
    </row>
    <row r="158" spans="2:11" x14ac:dyDescent="0.35">
      <c r="B158" s="13"/>
      <c r="C158" s="25"/>
      <c r="D158" s="18"/>
      <c r="E158" s="9"/>
      <c r="F158" s="9"/>
      <c r="G158" s="9"/>
      <c r="H158" s="9"/>
      <c r="K158" s="15">
        <f t="shared" si="159"/>
        <v>0</v>
      </c>
    </row>
    <row r="159" spans="2:11" x14ac:dyDescent="0.35">
      <c r="B159" s="13"/>
      <c r="C159" s="25"/>
      <c r="D159" s="18"/>
      <c r="E159" s="9"/>
      <c r="F159" s="9"/>
      <c r="G159" s="9"/>
      <c r="H159" s="9"/>
      <c r="K159" s="15">
        <f t="shared" si="159"/>
        <v>0</v>
      </c>
    </row>
    <row r="160" spans="2:11" x14ac:dyDescent="0.35">
      <c r="B160" s="13"/>
      <c r="C160" s="25"/>
      <c r="D160" s="18"/>
      <c r="E160" s="9"/>
      <c r="F160" s="9"/>
      <c r="G160" s="9"/>
      <c r="H160" s="9"/>
      <c r="K160" s="15">
        <f t="shared" si="159"/>
        <v>0</v>
      </c>
    </row>
    <row r="161" spans="2:11" x14ac:dyDescent="0.35">
      <c r="B161" s="13"/>
      <c r="C161" s="25"/>
      <c r="D161" s="18"/>
      <c r="E161" s="9"/>
      <c r="F161" s="9"/>
      <c r="G161" s="9"/>
      <c r="H161" s="9"/>
      <c r="K161" s="15">
        <f t="shared" si="159"/>
        <v>0</v>
      </c>
    </row>
    <row r="162" spans="2:11" x14ac:dyDescent="0.35">
      <c r="B162" s="13"/>
      <c r="C162" s="25"/>
      <c r="D162" s="18"/>
      <c r="E162" s="9"/>
      <c r="F162" s="9"/>
      <c r="G162" s="9"/>
      <c r="H162" s="9"/>
      <c r="K162" s="15">
        <f t="shared" si="159"/>
        <v>0</v>
      </c>
    </row>
    <row r="163" spans="2:11" x14ac:dyDescent="0.35">
      <c r="B163" s="13"/>
      <c r="C163" s="25"/>
      <c r="D163" s="18"/>
      <c r="E163" s="9"/>
      <c r="F163" s="9"/>
      <c r="G163" s="9"/>
      <c r="H163" s="9"/>
      <c r="K163" s="15">
        <f t="shared" si="159"/>
        <v>0</v>
      </c>
    </row>
    <row r="164" spans="2:11" x14ac:dyDescent="0.35">
      <c r="B164" s="13"/>
      <c r="C164" s="25"/>
      <c r="D164" s="18"/>
      <c r="E164" s="9"/>
      <c r="F164" s="9"/>
      <c r="G164" s="9"/>
      <c r="H164" s="9"/>
      <c r="K164" s="15">
        <f t="shared" si="159"/>
        <v>0</v>
      </c>
    </row>
    <row r="165" spans="2:11" x14ac:dyDescent="0.35">
      <c r="B165" s="13"/>
      <c r="C165" s="25"/>
      <c r="D165" s="18"/>
      <c r="E165" s="9"/>
      <c r="F165" s="9"/>
      <c r="G165" s="9"/>
      <c r="H165" s="9"/>
      <c r="K165" s="15">
        <f t="shared" si="159"/>
        <v>0</v>
      </c>
    </row>
    <row r="166" spans="2:11" x14ac:dyDescent="0.35">
      <c r="B166" s="13"/>
      <c r="C166" s="25"/>
      <c r="D166" s="18"/>
      <c r="E166" s="9"/>
      <c r="F166" s="9"/>
      <c r="G166" s="9"/>
      <c r="H166" s="9"/>
      <c r="K166" s="15">
        <f t="shared" si="159"/>
        <v>0</v>
      </c>
    </row>
    <row r="167" spans="2:11" x14ac:dyDescent="0.35">
      <c r="B167" s="13"/>
      <c r="C167" s="25"/>
      <c r="D167" s="18"/>
      <c r="E167" s="9"/>
      <c r="F167" s="9"/>
      <c r="G167" s="9"/>
      <c r="H167" s="9"/>
      <c r="K167" s="15">
        <f t="shared" si="159"/>
        <v>0</v>
      </c>
    </row>
    <row r="168" spans="2:11" x14ac:dyDescent="0.35">
      <c r="K168" s="17">
        <f>SUM(K$7:K167)</f>
        <v>831391081.30017507</v>
      </c>
    </row>
    <row r="169" spans="2:11" x14ac:dyDescent="0.35">
      <c r="B169" s="23" t="s">
        <v>0</v>
      </c>
      <c r="C169" s="24"/>
    </row>
    <row r="170" spans="2:11" ht="15.5" x14ac:dyDescent="0.35">
      <c r="B170" s="22" t="s">
        <v>7</v>
      </c>
      <c r="C170" s="30" t="s">
        <v>17</v>
      </c>
    </row>
    <row r="171" spans="2:11" x14ac:dyDescent="0.35">
      <c r="B171" s="16" t="s">
        <v>8</v>
      </c>
      <c r="C171" s="31" t="s">
        <v>19</v>
      </c>
    </row>
    <row r="172" spans="2:11" x14ac:dyDescent="0.35">
      <c r="B172" s="16" t="s">
        <v>9</v>
      </c>
      <c r="C172" s="18" t="s">
        <v>0</v>
      </c>
    </row>
    <row r="173" spans="2:11" x14ac:dyDescent="0.35">
      <c r="B173" s="16" t="s">
        <v>10</v>
      </c>
      <c r="C173" s="18" t="s">
        <v>15</v>
      </c>
    </row>
    <row r="174" spans="2:11" x14ac:dyDescent="0.35">
      <c r="B174" s="16" t="s">
        <v>11</v>
      </c>
      <c r="C174" s="18" t="s">
        <v>16</v>
      </c>
    </row>
    <row r="175" spans="2:11" x14ac:dyDescent="0.35">
      <c r="B175" s="16" t="s">
        <v>12</v>
      </c>
      <c r="C175" s="20" cm="1">
        <f t="array" ref="C175">LOOKUP(2,--1/(C7:C167&lt;&gt;""),C7:C167)</f>
        <v>12500</v>
      </c>
    </row>
    <row r="176" spans="2:11" x14ac:dyDescent="0.35">
      <c r="B176" s="16" t="s">
        <v>4</v>
      </c>
      <c r="C176" s="26" cm="1">
        <f t="array" ref="C176">LOOKUP(2,--1/(D7:D167&lt;&gt;""),D7:D167)</f>
        <v>69.223224000000002</v>
      </c>
    </row>
    <row r="177" spans="2:3" x14ac:dyDescent="0.35">
      <c r="B177" s="16" t="s">
        <v>2</v>
      </c>
      <c r="C177" s="19">
        <f ca="1">TODAY()</f>
        <v>46215</v>
      </c>
    </row>
    <row r="178" spans="2:3" x14ac:dyDescent="0.35">
      <c r="B178" s="16" t="s">
        <v>13</v>
      </c>
      <c r="C178" s="20">
        <f>C3</f>
        <v>3414703</v>
      </c>
    </row>
    <row r="179" spans="2:3" x14ac:dyDescent="0.35">
      <c r="B179" s="16" t="s">
        <v>14</v>
      </c>
      <c r="C179" s="20" cm="1">
        <f t="array" ref="C179">LOOKUP(2,--1/(H7:H167&lt;&gt;""),H7:H167)</f>
        <v>96269143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1200" r:id="rId1"/>
  <headerFooter>
    <oddHeader>&amp;R&amp;"arial"&amp;10&amp;KFF5400 Confidential&amp;1#_x000D_</oddHeader>
  </headerFooter>
</worksheet>
</file>

<file path=docMetadata/LabelInfo.xml><?xml version="1.0" encoding="utf-8"?>
<clbl:labelList xmlns:clbl="http://schemas.microsoft.com/office/2020/mipLabelMetadata">
  <clbl:label id="{e80cca60-af48-4ac3-acf4-39718de4b3e5}" enabled="1" method="Privileged" siteId="{4cbfea0a-b872-47f0-b51c-1c64953c3f0b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2026-07-12T13:17:33Z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2026-07-12T13:17:33Z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e9b04de2-3d47-488f-8309-5da8f916f140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